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/>
  <mc:AlternateContent xmlns:mc="http://schemas.openxmlformats.org/markup-compatibility/2006">
    <mc:Choice Requires="x15">
      <x15ac:absPath xmlns:x15ac="http://schemas.microsoft.com/office/spreadsheetml/2010/11/ac" url="C:\Users\post\CloudStation\"/>
    </mc:Choice>
  </mc:AlternateContent>
  <xr:revisionPtr revIDLastSave="0" documentId="8_{1BBD111A-7A80-4F1F-BDA3-A9147DC2460F}" xr6:coauthVersionLast="46" xr6:coauthVersionMax="46" xr10:uidLastSave="{00000000-0000-0000-0000-000000000000}"/>
  <bookViews>
    <workbookView xWindow="-120" yWindow="-120" windowWidth="38640" windowHeight="212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6" i="1" l="1"/>
  <c r="O34" i="1"/>
  <c r="O19" i="1"/>
  <c r="M22" i="1"/>
  <c r="M25" i="1"/>
  <c r="M26" i="1"/>
  <c r="M27" i="1"/>
  <c r="M28" i="1"/>
  <c r="M29" i="1"/>
  <c r="M31" i="1"/>
  <c r="M32" i="1"/>
  <c r="M33" i="1"/>
  <c r="M23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J41" i="1"/>
  <c r="J44" i="1" s="1"/>
  <c r="J30" i="1"/>
  <c r="M30" i="1" s="1"/>
  <c r="J24" i="1"/>
  <c r="M24" i="1" s="1"/>
  <c r="M34" i="1" s="1"/>
  <c r="J23" i="1"/>
  <c r="J25" i="1"/>
  <c r="J29" i="1"/>
  <c r="J5" i="1"/>
  <c r="M5" i="1" s="1"/>
  <c r="M19" i="1" s="1"/>
  <c r="J19" i="1"/>
  <c r="M36" i="1" l="1"/>
  <c r="J34" i="1"/>
  <c r="J36" i="1"/>
</calcChain>
</file>

<file path=xl/sharedStrings.xml><?xml version="1.0" encoding="utf-8"?>
<sst xmlns="http://schemas.openxmlformats.org/spreadsheetml/2006/main" count="67" uniqueCount="61">
  <si>
    <t>Regnskap 2019 og Budsjett for 2020  -  Hafrsfjord Sykkelklubb</t>
  </si>
  <si>
    <t>Regnskap</t>
  </si>
  <si>
    <t>Budsjett 2019</t>
  </si>
  <si>
    <t>Budsjett 2020</t>
  </si>
  <si>
    <t>INNTEKTER</t>
  </si>
  <si>
    <t>Diff</t>
  </si>
  <si>
    <t>Medlemskontingent</t>
  </si>
  <si>
    <t>Deltagerbetaling treningsleir</t>
  </si>
  <si>
    <t>Salg klær</t>
  </si>
  <si>
    <t xml:space="preserve">Salg kiosk/ kontant påmelding </t>
  </si>
  <si>
    <t>Start kont.</t>
  </si>
  <si>
    <t>Inntekter Terrengcup</t>
  </si>
  <si>
    <t>Sponsorinnt.</t>
  </si>
  <si>
    <t>Off. tilskudd kommunen</t>
  </si>
  <si>
    <t>Tilskudd NCF</t>
  </si>
  <si>
    <t>Momskompensasjon</t>
  </si>
  <si>
    <t>Dugnadsinnt</t>
  </si>
  <si>
    <t>Grasrot</t>
  </si>
  <si>
    <t>Øvrig inntekt (inkl egenandel Høsttur)</t>
  </si>
  <si>
    <t>Finans</t>
  </si>
  <si>
    <t>SUM INNTEKTER</t>
  </si>
  <si>
    <t xml:space="preserve">KOSTNADER  </t>
  </si>
  <si>
    <t>Kjøp klær</t>
  </si>
  <si>
    <t>Startkont inkl reise</t>
  </si>
  <si>
    <t>Sosiale arr (inkl høsttur)</t>
  </si>
  <si>
    <t>Øvrig kost treningsakt. (spinning+div)</t>
  </si>
  <si>
    <t>Utgifter egne ritt</t>
  </si>
  <si>
    <t>Kostnader Terrengcup</t>
  </si>
  <si>
    <t>Kjøp/ vedlikehold sykler og utstyr</t>
  </si>
  <si>
    <t>Diverse småkostnader inkl Vipps geb.)</t>
  </si>
  <si>
    <t>IT/ nettside</t>
  </si>
  <si>
    <t>Støtte til andre klubber/ aktiviteter</t>
  </si>
  <si>
    <t>Avgifter krets/forbund</t>
  </si>
  <si>
    <t>SUM KOSTNADER</t>
  </si>
  <si>
    <t>Resultat</t>
  </si>
  <si>
    <t>Resultat HSK uten Terrencup int/ kost</t>
  </si>
  <si>
    <t>Eiendeler:</t>
  </si>
  <si>
    <t>Kapital i banken HSK</t>
  </si>
  <si>
    <t>Øvrige eiendeler (fordringer+kasse)</t>
  </si>
  <si>
    <t>Gjeld/ avsatte kostnader</t>
  </si>
  <si>
    <t>Egenkapital pr 31.12</t>
  </si>
  <si>
    <t xml:space="preserve">Oppdatert pr: </t>
  </si>
  <si>
    <t>Tormod Aas</t>
  </si>
  <si>
    <t>Egil Fjogstad</t>
  </si>
  <si>
    <t>Trond Egil Gjelsvik-Bakke</t>
  </si>
  <si>
    <t>Tor Audun Rusdal</t>
  </si>
  <si>
    <t>Kasserer</t>
  </si>
  <si>
    <t>Revisor</t>
  </si>
  <si>
    <t>Styremedlem</t>
  </si>
  <si>
    <t>Knut Braut</t>
  </si>
  <si>
    <t>Tomas Bolme</t>
  </si>
  <si>
    <t>Anne M. Gilje Olsen</t>
  </si>
  <si>
    <t>Olav Mellemstrand</t>
  </si>
  <si>
    <t>Gry Kristin Soland</t>
  </si>
  <si>
    <t>Styreleder</t>
  </si>
  <si>
    <t>Nestleder</t>
  </si>
  <si>
    <t>Bud. 2020</t>
  </si>
  <si>
    <t>Treningsleir / kurs</t>
  </si>
  <si>
    <t>Forslag til budsjett 2021</t>
  </si>
  <si>
    <t>?</t>
  </si>
  <si>
    <t>Trysil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</si>
</sst>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46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164" fontId="1" fillId="0" borderId="0" applyFont="0" applyFill="0" applyBorder="0" applyAlignment="0" applyProtection="0"/>
    <xf numFmtId="0" fontId="20" fillId="0" borderId="0"/>
    <xf numFmtId="0" fontId="21" fillId="0" borderId="0"/>
    <xf numFmtId="0" fontId="20" fillId="0" borderId="0"/>
    <xf numFmtId="0" fontId="27" fillId="0" borderId="0" applyNumberFormat="0" applyFill="0" applyBorder="0" applyAlignment="0" applyProtection="0"/>
  </cellStyleXfs>
  <cellXfs count="86">
    <xf numFmtId="0" fontId="0" fillId="0" borderId="0" xfId="0"/>
    <xf numFmtId="165" fontId="1" fillId="33" borderId="0" xfId="41" applyNumberFormat="1" applyFont="1" applyFill="1"/>
    <xf numFmtId="165" fontId="15" fillId="33" borderId="10" xfId="41" applyNumberFormat="1" applyFont="1" applyFill="1" applyBorder="1"/>
    <xf numFmtId="165" fontId="15" fillId="33" borderId="18" xfId="41" applyNumberFormat="1" applyFont="1" applyFill="1" applyBorder="1" applyAlignment="1">
      <alignment vertical="top"/>
    </xf>
    <xf numFmtId="0" fontId="15" fillId="33" borderId="0" xfId="0" applyFont="1" applyFill="1" applyAlignment="1"/>
    <xf numFmtId="0" fontId="15" fillId="33" borderId="0" xfId="0" applyFont="1" applyFill="1"/>
    <xf numFmtId="0" fontId="24" fillId="33" borderId="0" xfId="0" applyFont="1" applyFill="1" applyAlignment="1">
      <alignment horizontal="left"/>
    </xf>
    <xf numFmtId="0" fontId="22" fillId="33" borderId="0" xfId="0" applyFont="1" applyFill="1" applyAlignment="1">
      <alignment horizontal="right"/>
    </xf>
    <xf numFmtId="165" fontId="15" fillId="33" borderId="0" xfId="0" applyNumberFormat="1" applyFont="1" applyFill="1"/>
    <xf numFmtId="0" fontId="0" fillId="33" borderId="11" xfId="0" applyFill="1" applyBorder="1"/>
    <xf numFmtId="3" fontId="19" fillId="33" borderId="17" xfId="41" applyNumberFormat="1" applyFont="1" applyFill="1" applyBorder="1"/>
    <xf numFmtId="0" fontId="24" fillId="33" borderId="0" xfId="0" applyFont="1" applyFill="1" applyAlignment="1">
      <alignment horizontal="right"/>
    </xf>
    <xf numFmtId="0" fontId="0" fillId="0" borderId="0" xfId="0"/>
    <xf numFmtId="0" fontId="0" fillId="0" borderId="0" xfId="0" applyAlignment="1">
      <alignment horizontal="right"/>
    </xf>
    <xf numFmtId="0" fontId="15" fillId="0" borderId="0" xfId="0" applyFont="1"/>
    <xf numFmtId="14" fontId="0" fillId="0" borderId="0" xfId="0" applyNumberFormat="1"/>
    <xf numFmtId="165" fontId="0" fillId="0" borderId="0" xfId="41" applyNumberFormat="1" applyFont="1"/>
    <xf numFmtId="0" fontId="15" fillId="0" borderId="10" xfId="0" applyFont="1" applyBorder="1"/>
    <xf numFmtId="165" fontId="15" fillId="0" borderId="10" xfId="41" applyNumberFormat="1" applyFont="1" applyBorder="1"/>
    <xf numFmtId="0" fontId="0" fillId="0" borderId="10" xfId="0" applyBorder="1"/>
    <xf numFmtId="165" fontId="0" fillId="0" borderId="10" xfId="41" applyNumberFormat="1" applyFont="1" applyBorder="1"/>
    <xf numFmtId="14" fontId="0" fillId="0" borderId="0" xfId="0" applyNumberFormat="1" applyFont="1"/>
    <xf numFmtId="165" fontId="0" fillId="0" borderId="0" xfId="0" applyNumberFormat="1"/>
    <xf numFmtId="0" fontId="0" fillId="0" borderId="11" xfId="0" applyBorder="1"/>
    <xf numFmtId="165" fontId="15" fillId="0" borderId="0" xfId="41" applyNumberFormat="1" applyFont="1"/>
    <xf numFmtId="164" fontId="0" fillId="0" borderId="0" xfId="0" applyNumberFormat="1"/>
    <xf numFmtId="0" fontId="19" fillId="0" borderId="11" xfId="0" applyFont="1" applyBorder="1"/>
    <xf numFmtId="165" fontId="19" fillId="0" borderId="11" xfId="0" applyNumberFormat="1" applyFont="1" applyBorder="1"/>
    <xf numFmtId="165" fontId="19" fillId="0" borderId="0" xfId="0" applyNumberFormat="1" applyFont="1" applyBorder="1"/>
    <xf numFmtId="0" fontId="0" fillId="0" borderId="0" xfId="0" applyAlignment="1">
      <alignment vertical="top"/>
    </xf>
    <xf numFmtId="0" fontId="22" fillId="0" borderId="0" xfId="0" applyFont="1"/>
    <xf numFmtId="0" fontId="15" fillId="0" borderId="0" xfId="0" applyFont="1" applyAlignment="1">
      <alignment vertical="top"/>
    </xf>
    <xf numFmtId="0" fontId="0" fillId="33" borderId="0" xfId="0" applyFill="1"/>
    <xf numFmtId="165" fontId="0" fillId="0" borderId="0" xfId="41" applyNumberFormat="1" applyFont="1" applyAlignment="1">
      <alignment vertical="top"/>
    </xf>
    <xf numFmtId="0" fontId="0" fillId="0" borderId="11" xfId="0" applyBorder="1" applyAlignment="1">
      <alignment vertical="top"/>
    </xf>
    <xf numFmtId="165" fontId="0" fillId="0" borderId="11" xfId="41" applyNumberFormat="1" applyFont="1" applyBorder="1" applyAlignment="1">
      <alignment vertical="top"/>
    </xf>
    <xf numFmtId="165" fontId="19" fillId="0" borderId="0" xfId="41" applyNumberFormat="1" applyFont="1"/>
    <xf numFmtId="3" fontId="19" fillId="0" borderId="17" xfId="41" applyNumberFormat="1" applyFont="1" applyBorder="1"/>
    <xf numFmtId="0" fontId="24" fillId="0" borderId="0" xfId="0" applyFont="1" applyAlignment="1">
      <alignment horizontal="right"/>
    </xf>
    <xf numFmtId="0" fontId="24" fillId="0" borderId="0" xfId="0" applyFont="1"/>
    <xf numFmtId="0" fontId="15" fillId="0" borderId="0" xfId="0" applyFont="1" applyAlignment="1"/>
    <xf numFmtId="0" fontId="18" fillId="0" borderId="0" xfId="0" applyFont="1" applyFill="1" applyAlignment="1"/>
    <xf numFmtId="165" fontId="15" fillId="0" borderId="0" xfId="41" applyNumberFormat="1" applyFont="1" applyFill="1" applyAlignment="1">
      <alignment vertical="top"/>
    </xf>
    <xf numFmtId="165" fontId="15" fillId="0" borderId="0" xfId="0" applyNumberFormat="1" applyFont="1" applyFill="1" applyAlignment="1">
      <alignment vertical="top"/>
    </xf>
    <xf numFmtId="165" fontId="15" fillId="0" borderId="10" xfId="41" applyNumberFormat="1" applyFont="1" applyFill="1" applyBorder="1"/>
    <xf numFmtId="0" fontId="18" fillId="0" borderId="0" xfId="0" applyFont="1" applyFill="1"/>
    <xf numFmtId="165" fontId="0" fillId="0" borderId="0" xfId="41" applyNumberFormat="1" applyFont="1" applyFill="1"/>
    <xf numFmtId="165" fontId="15" fillId="0" borderId="0" xfId="41" applyNumberFormat="1" applyFont="1" applyFill="1"/>
    <xf numFmtId="165" fontId="15" fillId="0" borderId="11" xfId="41" applyNumberFormat="1" applyFont="1" applyFill="1" applyBorder="1" applyAlignment="1">
      <alignment vertical="top"/>
    </xf>
    <xf numFmtId="165" fontId="1" fillId="0" borderId="0" xfId="41" applyNumberFormat="1" applyFont="1" applyFill="1" applyAlignment="1">
      <alignment vertical="top"/>
    </xf>
    <xf numFmtId="165" fontId="1" fillId="0" borderId="0" xfId="41" applyNumberFormat="1" applyFont="1" applyFill="1"/>
    <xf numFmtId="165" fontId="23" fillId="0" borderId="11" xfId="0" applyNumberFormat="1" applyFont="1" applyBorder="1"/>
    <xf numFmtId="165" fontId="1" fillId="0" borderId="11" xfId="41" applyNumberFormat="1" applyFont="1" applyFill="1" applyBorder="1" applyAlignment="1">
      <alignment vertical="top"/>
    </xf>
    <xf numFmtId="165" fontId="0" fillId="0" borderId="0" xfId="0" applyNumberFormat="1" applyFont="1"/>
    <xf numFmtId="164" fontId="0" fillId="0" borderId="0" xfId="0" applyNumberFormat="1" applyFont="1"/>
    <xf numFmtId="3" fontId="15" fillId="0" borderId="16" xfId="41" applyNumberFormat="1" applyFont="1" applyBorder="1"/>
    <xf numFmtId="0" fontId="19" fillId="34" borderId="12" xfId="0" applyFont="1" applyFill="1" applyBorder="1" applyAlignment="1">
      <alignment horizontal="center"/>
    </xf>
    <xf numFmtId="0" fontId="19" fillId="34" borderId="15" xfId="0" applyFont="1" applyFill="1" applyBorder="1" applyAlignment="1">
      <alignment horizontal="center"/>
    </xf>
    <xf numFmtId="0" fontId="0" fillId="0" borderId="18" xfId="0" applyFill="1" applyBorder="1" applyAlignment="1">
      <alignment vertical="top"/>
    </xf>
    <xf numFmtId="165" fontId="0" fillId="0" borderId="18" xfId="41" applyNumberFormat="1" applyFont="1" applyFill="1" applyBorder="1" applyAlignment="1">
      <alignment vertical="top"/>
    </xf>
    <xf numFmtId="0" fontId="15" fillId="35" borderId="0" xfId="0" applyFont="1" applyFill="1" applyAlignment="1"/>
    <xf numFmtId="165" fontId="0" fillId="35" borderId="18" xfId="41" applyNumberFormat="1" applyFont="1" applyFill="1" applyBorder="1" applyAlignment="1">
      <alignment vertical="top"/>
    </xf>
    <xf numFmtId="165" fontId="15" fillId="35" borderId="10" xfId="41" applyNumberFormat="1" applyFont="1" applyFill="1" applyBorder="1"/>
    <xf numFmtId="165" fontId="0" fillId="35" borderId="0" xfId="41" applyNumberFormat="1" applyFont="1" applyFill="1"/>
    <xf numFmtId="0" fontId="15" fillId="35" borderId="0" xfId="0" applyFont="1" applyFill="1"/>
    <xf numFmtId="165" fontId="0" fillId="35" borderId="10" xfId="41" applyNumberFormat="1" applyFont="1" applyFill="1" applyBorder="1"/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165" fontId="15" fillId="0" borderId="0" xfId="0" applyNumberFormat="1" applyFont="1"/>
    <xf numFmtId="3" fontId="23" fillId="34" borderId="19" xfId="41" applyNumberFormat="1" applyFont="1" applyFill="1" applyBorder="1" applyAlignment="1">
      <alignment vertical="top"/>
    </xf>
    <xf numFmtId="3" fontId="19" fillId="34" borderId="16" xfId="41" applyNumberFormat="1" applyFont="1" applyFill="1" applyBorder="1"/>
    <xf numFmtId="3" fontId="19" fillId="34" borderId="17" xfId="41" applyNumberFormat="1" applyFont="1" applyFill="1" applyBorder="1"/>
    <xf numFmtId="3" fontId="23" fillId="34" borderId="12" xfId="0" applyNumberFormat="1" applyFont="1" applyFill="1" applyBorder="1"/>
    <xf numFmtId="3" fontId="23" fillId="34" borderId="15" xfId="0" applyNumberFormat="1" applyFont="1" applyFill="1" applyBorder="1"/>
    <xf numFmtId="3" fontId="23" fillId="34" borderId="16" xfId="41" applyNumberFormat="1" applyFont="1" applyFill="1" applyBorder="1"/>
    <xf numFmtId="3" fontId="23" fillId="34" borderId="12" xfId="41" applyNumberFormat="1" applyFont="1" applyFill="1" applyBorder="1"/>
    <xf numFmtId="3" fontId="23" fillId="34" borderId="15" xfId="41" applyNumberFormat="1" applyFont="1" applyFill="1" applyBorder="1"/>
    <xf numFmtId="165" fontId="26" fillId="34" borderId="10" xfId="41" applyNumberFormat="1" applyFont="1" applyFill="1" applyBorder="1"/>
    <xf numFmtId="0" fontId="22" fillId="0" borderId="0" xfId="0" applyFont="1" applyAlignment="1">
      <alignment horizontal="center"/>
    </xf>
    <xf numFmtId="14" fontId="0" fillId="0" borderId="0" xfId="0" applyNumberFormat="1" applyAlignment="1"/>
    <xf numFmtId="0" fontId="0" fillId="0" borderId="0" xfId="0" applyAlignment="1"/>
    <xf numFmtId="0" fontId="26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17" fillId="0" borderId="0" xfId="0" applyFont="1" applyAlignment="1">
      <alignment horizontal="left"/>
    </xf>
  </cellXfs>
  <cellStyles count="46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Comma 2" xfId="41" xr:uid="{00000000-0005-0000-0000-00001B000000}"/>
    <cellStyle name="Explanatory Text" xfId="15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2" xfId="42" xr:uid="{00000000-0005-0000-0000-000026000000}"/>
    <cellStyle name="Normal 3" xfId="43" xr:uid="{00000000-0005-0000-0000-000027000000}"/>
    <cellStyle name="Normal 4" xfId="44" xr:uid="{00000000-0005-0000-0000-000028000000}"/>
    <cellStyle name="Note" xfId="14" builtinId="10" customBuiltin="1"/>
    <cellStyle name="Output" xfId="9" builtinId="21" customBuiltin="1"/>
    <cellStyle name="Title 2" xfId="45" xr:uid="{00000000-0005-0000-0000-00002B000000}"/>
    <cellStyle name="Total" xfId="16" builtinId="25" customBuiltin="1"/>
    <cellStyle name="Warning Text" xfId="1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6"/>
  <sheetViews>
    <sheetView tabSelected="1" workbookViewId="0">
      <selection activeCell="P15" sqref="P15"/>
    </sheetView>
  </sheetViews>
  <sheetFormatPr defaultRowHeight="15" x14ac:dyDescent="0.25"/>
  <cols>
    <col min="1" max="1" width="35.5703125" bestFit="1" customWidth="1"/>
    <col min="2" max="2" width="10.140625" hidden="1" customWidth="1"/>
    <col min="3" max="3" width="0" hidden="1" customWidth="1"/>
    <col min="4" max="4" width="11.5703125" hidden="1" customWidth="1"/>
    <col min="5" max="6" width="0" hidden="1" customWidth="1"/>
    <col min="7" max="7" width="10.140625" bestFit="1" customWidth="1"/>
    <col min="9" max="9" width="20.85546875" bestFit="1" customWidth="1"/>
    <col min="11" max="11" width="9.140625" style="12"/>
    <col min="14" max="14" width="14.42578125" bestFit="1" customWidth="1"/>
    <col min="15" max="15" width="24.7109375" style="32" bestFit="1" customWidth="1"/>
  </cols>
  <sheetData>
    <row r="1" spans="1:16" ht="21" x14ac:dyDescent="0.35">
      <c r="A1" s="85" t="s">
        <v>0</v>
      </c>
      <c r="B1" s="85"/>
      <c r="C1" s="85"/>
      <c r="D1" s="85"/>
      <c r="E1" s="82"/>
      <c r="F1" s="82"/>
      <c r="G1" s="82"/>
      <c r="H1" s="82"/>
      <c r="I1" s="82"/>
      <c r="J1" s="15"/>
      <c r="K1" s="15"/>
      <c r="L1" s="12"/>
      <c r="M1" s="12"/>
      <c r="N1" s="15"/>
    </row>
    <row r="2" spans="1:16" x14ac:dyDescent="0.25">
      <c r="A2" s="13"/>
      <c r="B2" s="13"/>
      <c r="C2" s="13"/>
      <c r="D2" s="21">
        <v>44293</v>
      </c>
      <c r="E2" s="12"/>
      <c r="F2" s="12"/>
      <c r="G2" s="12"/>
      <c r="H2" s="12"/>
      <c r="I2" s="12"/>
      <c r="J2" s="12"/>
      <c r="L2" s="12"/>
      <c r="M2" s="12"/>
      <c r="N2" s="12"/>
    </row>
    <row r="3" spans="1:16" ht="15.75" x14ac:dyDescent="0.25">
      <c r="A3" s="12"/>
      <c r="B3" s="12"/>
      <c r="C3" s="80" t="s">
        <v>1</v>
      </c>
      <c r="D3" s="80"/>
      <c r="E3" s="80"/>
      <c r="F3" s="80"/>
      <c r="G3" s="80"/>
      <c r="H3" s="80"/>
      <c r="I3" s="80"/>
      <c r="J3" s="69"/>
      <c r="K3" s="69"/>
      <c r="L3" s="83" t="s">
        <v>3</v>
      </c>
      <c r="M3" s="84"/>
      <c r="N3" s="30" t="s">
        <v>2</v>
      </c>
      <c r="O3" s="7" t="s">
        <v>58</v>
      </c>
    </row>
    <row r="4" spans="1:16" ht="18.75" x14ac:dyDescent="0.3">
      <c r="A4" s="31" t="s">
        <v>4</v>
      </c>
      <c r="B4" s="31">
        <v>2012</v>
      </c>
      <c r="C4" s="40">
        <v>2013</v>
      </c>
      <c r="D4" s="40">
        <v>2014</v>
      </c>
      <c r="E4" s="40">
        <v>2015</v>
      </c>
      <c r="F4" s="40">
        <v>2016</v>
      </c>
      <c r="G4" s="40">
        <v>2017</v>
      </c>
      <c r="H4" s="40">
        <v>2018</v>
      </c>
      <c r="I4" s="40">
        <v>2019</v>
      </c>
      <c r="J4" s="60">
        <v>2020</v>
      </c>
      <c r="K4" s="60"/>
      <c r="L4" s="56" t="s">
        <v>56</v>
      </c>
      <c r="M4" s="57" t="s">
        <v>5</v>
      </c>
      <c r="N4" s="41"/>
      <c r="O4" s="4"/>
    </row>
    <row r="5" spans="1:16" x14ac:dyDescent="0.25">
      <c r="A5" s="58" t="s">
        <v>6</v>
      </c>
      <c r="B5" s="59">
        <v>50650</v>
      </c>
      <c r="C5" s="59">
        <v>32650</v>
      </c>
      <c r="D5" s="59">
        <v>20085</v>
      </c>
      <c r="E5" s="59">
        <v>20800</v>
      </c>
      <c r="F5" s="59">
        <v>24950</v>
      </c>
      <c r="G5" s="59">
        <v>23650</v>
      </c>
      <c r="H5" s="59">
        <v>28414</v>
      </c>
      <c r="I5" s="59">
        <v>22736.02</v>
      </c>
      <c r="J5" s="61">
        <f>10300+20100</f>
        <v>30400</v>
      </c>
      <c r="K5" s="61"/>
      <c r="L5" s="71">
        <v>24936.02</v>
      </c>
      <c r="M5" s="71">
        <f>J5-L5</f>
        <v>5463.98</v>
      </c>
      <c r="N5" s="42">
        <v>28414</v>
      </c>
      <c r="O5" s="3">
        <v>31000</v>
      </c>
    </row>
    <row r="6" spans="1:16" x14ac:dyDescent="0.25">
      <c r="A6" s="58" t="s">
        <v>7</v>
      </c>
      <c r="B6" s="59"/>
      <c r="C6" s="59">
        <v>30472</v>
      </c>
      <c r="D6" s="59">
        <v>104239</v>
      </c>
      <c r="E6" s="59">
        <v>100907</v>
      </c>
      <c r="F6" s="59">
        <v>82000</v>
      </c>
      <c r="G6" s="59">
        <v>81060.800000000003</v>
      </c>
      <c r="H6" s="59">
        <v>35102</v>
      </c>
      <c r="I6" s="59">
        <v>0</v>
      </c>
      <c r="J6" s="61">
        <v>0</v>
      </c>
      <c r="K6" s="61"/>
      <c r="L6" s="71">
        <v>0</v>
      </c>
      <c r="M6" s="71">
        <f t="shared" ref="M6:M18" si="0">J6-L6</f>
        <v>0</v>
      </c>
      <c r="N6" s="42">
        <v>0</v>
      </c>
      <c r="O6" s="3"/>
    </row>
    <row r="7" spans="1:16" x14ac:dyDescent="0.25">
      <c r="A7" s="58" t="s">
        <v>8</v>
      </c>
      <c r="B7" s="59">
        <v>25150</v>
      </c>
      <c r="C7" s="59">
        <v>12020</v>
      </c>
      <c r="D7" s="59">
        <v>26227</v>
      </c>
      <c r="E7" s="59">
        <v>7371.2800000000007</v>
      </c>
      <c r="F7" s="59">
        <v>4830</v>
      </c>
      <c r="G7" s="59">
        <v>3575</v>
      </c>
      <c r="H7" s="59">
        <v>2100</v>
      </c>
      <c r="I7" s="59">
        <v>49.12</v>
      </c>
      <c r="J7" s="61">
        <v>500</v>
      </c>
      <c r="K7" s="61"/>
      <c r="L7" s="71">
        <v>0</v>
      </c>
      <c r="M7" s="71">
        <f t="shared" si="0"/>
        <v>500</v>
      </c>
      <c r="N7" s="42">
        <v>1500</v>
      </c>
      <c r="O7" s="3">
        <v>500</v>
      </c>
    </row>
    <row r="8" spans="1:16" x14ac:dyDescent="0.25">
      <c r="A8" s="58" t="s">
        <v>9</v>
      </c>
      <c r="B8" s="59">
        <v>7729.26</v>
      </c>
      <c r="C8" s="59">
        <v>4320</v>
      </c>
      <c r="D8" s="59">
        <v>3971</v>
      </c>
      <c r="E8" s="59">
        <v>6205</v>
      </c>
      <c r="F8" s="59">
        <v>11189</v>
      </c>
      <c r="G8" s="59">
        <v>9705</v>
      </c>
      <c r="H8" s="59">
        <v>2573.83</v>
      </c>
      <c r="I8" s="59">
        <v>2410.9499999999998</v>
      </c>
      <c r="J8" s="61">
        <v>4671</v>
      </c>
      <c r="K8" s="61"/>
      <c r="L8" s="71">
        <v>2410.9499999999998</v>
      </c>
      <c r="M8" s="71">
        <f t="shared" si="0"/>
        <v>2260.0500000000002</v>
      </c>
      <c r="N8" s="42">
        <v>2573.83</v>
      </c>
      <c r="O8" s="3"/>
    </row>
    <row r="9" spans="1:16" x14ac:dyDescent="0.25">
      <c r="A9" s="58" t="s">
        <v>10</v>
      </c>
      <c r="B9" s="59">
        <v>2750</v>
      </c>
      <c r="C9" s="59"/>
      <c r="D9" s="59"/>
      <c r="E9" s="59"/>
      <c r="F9" s="59"/>
      <c r="G9" s="59"/>
      <c r="H9" s="59"/>
      <c r="I9" s="59"/>
      <c r="J9" s="61">
        <v>0</v>
      </c>
      <c r="K9" s="61"/>
      <c r="L9" s="71"/>
      <c r="M9" s="71">
        <f t="shared" si="0"/>
        <v>0</v>
      </c>
      <c r="N9" s="42">
        <v>0</v>
      </c>
      <c r="O9" s="3"/>
    </row>
    <row r="10" spans="1:16" x14ac:dyDescent="0.25">
      <c r="A10" s="58" t="s">
        <v>11</v>
      </c>
      <c r="B10" s="59"/>
      <c r="C10" s="59"/>
      <c r="D10" s="59"/>
      <c r="E10" s="59">
        <v>52014.1</v>
      </c>
      <c r="F10" s="59">
        <v>53813.5</v>
      </c>
      <c r="G10" s="59">
        <v>55360.5</v>
      </c>
      <c r="H10" s="59">
        <v>48356.600000000006</v>
      </c>
      <c r="I10" s="59">
        <v>45149.42</v>
      </c>
      <c r="J10" s="61">
        <v>0</v>
      </c>
      <c r="K10" s="61"/>
      <c r="L10" s="71">
        <v>3700</v>
      </c>
      <c r="M10" s="71">
        <f t="shared" si="0"/>
        <v>-3700</v>
      </c>
      <c r="N10" s="42">
        <v>50000</v>
      </c>
      <c r="O10" s="3"/>
    </row>
    <row r="11" spans="1:16" x14ac:dyDescent="0.25">
      <c r="A11" s="58" t="s">
        <v>12</v>
      </c>
      <c r="B11" s="59">
        <v>60000</v>
      </c>
      <c r="C11" s="59">
        <v>30000</v>
      </c>
      <c r="D11" s="59">
        <v>5000</v>
      </c>
      <c r="E11" s="59">
        <v>15000</v>
      </c>
      <c r="F11" s="59">
        <v>7000</v>
      </c>
      <c r="G11" s="59">
        <v>7000</v>
      </c>
      <c r="H11" s="59">
        <v>0</v>
      </c>
      <c r="I11" s="59">
        <v>0</v>
      </c>
      <c r="J11" s="61">
        <v>0</v>
      </c>
      <c r="K11" s="61"/>
      <c r="L11" s="71">
        <v>0</v>
      </c>
      <c r="M11" s="71">
        <f t="shared" si="0"/>
        <v>0</v>
      </c>
      <c r="N11" s="42">
        <v>0</v>
      </c>
      <c r="O11" s="3"/>
    </row>
    <row r="12" spans="1:16" x14ac:dyDescent="0.25">
      <c r="A12" s="58" t="s">
        <v>13</v>
      </c>
      <c r="B12" s="59">
        <v>17254</v>
      </c>
      <c r="C12" s="59">
        <v>9107.7900000000009</v>
      </c>
      <c r="D12" s="59">
        <v>5587</v>
      </c>
      <c r="E12" s="59">
        <v>8724</v>
      </c>
      <c r="F12" s="59">
        <v>11179</v>
      </c>
      <c r="G12" s="59">
        <v>9056</v>
      </c>
      <c r="H12" s="59">
        <v>4327</v>
      </c>
      <c r="I12" s="59">
        <v>20596</v>
      </c>
      <c r="J12" s="61">
        <v>11162</v>
      </c>
      <c r="K12" s="61"/>
      <c r="L12" s="71">
        <v>15000</v>
      </c>
      <c r="M12" s="71">
        <f t="shared" si="0"/>
        <v>-3838</v>
      </c>
      <c r="N12" s="42">
        <v>4327</v>
      </c>
      <c r="O12" s="3">
        <v>12000</v>
      </c>
    </row>
    <row r="13" spans="1:16" x14ac:dyDescent="0.25">
      <c r="A13" s="58" t="s">
        <v>14</v>
      </c>
      <c r="B13" s="59">
        <v>32651</v>
      </c>
      <c r="C13" s="59">
        <v>18160.739999999991</v>
      </c>
      <c r="D13" s="59">
        <v>18334</v>
      </c>
      <c r="E13" s="59">
        <v>22617</v>
      </c>
      <c r="F13" s="59">
        <v>34010</v>
      </c>
      <c r="G13" s="59">
        <v>26072</v>
      </c>
      <c r="H13" s="59">
        <v>44963</v>
      </c>
      <c r="I13" s="59">
        <v>37166</v>
      </c>
      <c r="J13" s="61">
        <v>7991</v>
      </c>
      <c r="K13" s="61"/>
      <c r="L13" s="71">
        <v>37166</v>
      </c>
      <c r="M13" s="71">
        <f t="shared" si="0"/>
        <v>-29175</v>
      </c>
      <c r="N13" s="43">
        <v>44963</v>
      </c>
      <c r="O13" s="3">
        <v>8000</v>
      </c>
    </row>
    <row r="14" spans="1:16" x14ac:dyDescent="0.25">
      <c r="A14" s="58" t="s">
        <v>15</v>
      </c>
      <c r="B14" s="59"/>
      <c r="C14" s="59"/>
      <c r="D14" s="59">
        <v>6486</v>
      </c>
      <c r="E14" s="59">
        <v>12677</v>
      </c>
      <c r="F14" s="59">
        <v>16856</v>
      </c>
      <c r="G14" s="59">
        <v>14984</v>
      </c>
      <c r="H14" s="59">
        <v>18863</v>
      </c>
      <c r="I14" s="59">
        <v>12988</v>
      </c>
      <c r="J14" s="61">
        <v>39149</v>
      </c>
      <c r="K14" s="61"/>
      <c r="L14" s="71">
        <v>18000</v>
      </c>
      <c r="M14" s="71">
        <f t="shared" si="0"/>
        <v>21149</v>
      </c>
      <c r="N14" s="43">
        <v>13204.099999999999</v>
      </c>
      <c r="O14" s="3">
        <v>25000</v>
      </c>
      <c r="P14" t="s">
        <v>59</v>
      </c>
    </row>
    <row r="15" spans="1:16" x14ac:dyDescent="0.25">
      <c r="A15" s="58" t="s">
        <v>16</v>
      </c>
      <c r="B15" s="59">
        <v>5000</v>
      </c>
      <c r="C15" s="59">
        <v>4000</v>
      </c>
      <c r="D15" s="59">
        <v>18000</v>
      </c>
      <c r="E15" s="59">
        <v>3000</v>
      </c>
      <c r="F15" s="59">
        <v>8300</v>
      </c>
      <c r="G15" s="59">
        <v>8639.7199999999993</v>
      </c>
      <c r="H15" s="59">
        <v>23933.1</v>
      </c>
      <c r="I15" s="59">
        <v>25874.730000000003</v>
      </c>
      <c r="J15" s="61">
        <v>0</v>
      </c>
      <c r="K15" s="61"/>
      <c r="L15" s="71">
        <v>21441.630000000005</v>
      </c>
      <c r="M15" s="71">
        <f t="shared" si="0"/>
        <v>-21441.630000000005</v>
      </c>
      <c r="N15" s="42">
        <v>21000</v>
      </c>
      <c r="O15" s="3"/>
      <c r="P15" t="s">
        <v>59</v>
      </c>
    </row>
    <row r="16" spans="1:16" x14ac:dyDescent="0.25">
      <c r="A16" s="58" t="s">
        <v>17</v>
      </c>
      <c r="B16" s="59">
        <v>4406.1000000000004</v>
      </c>
      <c r="C16" s="59">
        <v>3172.2</v>
      </c>
      <c r="D16" s="59">
        <v>2602.4499999999998</v>
      </c>
      <c r="E16" s="59">
        <v>2410.6000000000004</v>
      </c>
      <c r="F16" s="59">
        <v>2783.84</v>
      </c>
      <c r="G16" s="59">
        <v>2683.47</v>
      </c>
      <c r="H16" s="59">
        <v>4488.24</v>
      </c>
      <c r="I16" s="59">
        <v>7265.4699999999993</v>
      </c>
      <c r="J16" s="61">
        <v>7990.88</v>
      </c>
      <c r="K16" s="61"/>
      <c r="L16" s="71">
        <v>6000</v>
      </c>
      <c r="M16" s="71">
        <f t="shared" si="0"/>
        <v>1990.88</v>
      </c>
      <c r="N16" s="42">
        <v>4488.24</v>
      </c>
      <c r="O16" s="3">
        <v>8000</v>
      </c>
    </row>
    <row r="17" spans="1:17" x14ac:dyDescent="0.25">
      <c r="A17" s="58" t="s">
        <v>18</v>
      </c>
      <c r="B17" s="59">
        <v>5000</v>
      </c>
      <c r="C17" s="59"/>
      <c r="D17" s="59">
        <v>7706.5300000000007</v>
      </c>
      <c r="E17" s="59">
        <v>0</v>
      </c>
      <c r="F17" s="59">
        <v>17401</v>
      </c>
      <c r="G17" s="59">
        <v>25808</v>
      </c>
      <c r="H17" s="59">
        <v>7464.53</v>
      </c>
      <c r="I17" s="59">
        <v>6375</v>
      </c>
      <c r="J17" s="61">
        <v>0</v>
      </c>
      <c r="K17" s="61"/>
      <c r="L17" s="71">
        <v>18375</v>
      </c>
      <c r="M17" s="71">
        <f t="shared" si="0"/>
        <v>-18375</v>
      </c>
      <c r="N17" s="42">
        <v>22696.53</v>
      </c>
      <c r="O17" s="3"/>
      <c r="P17" s="12"/>
    </row>
    <row r="18" spans="1:17" x14ac:dyDescent="0.25">
      <c r="A18" s="58" t="s">
        <v>19</v>
      </c>
      <c r="B18" s="59">
        <v>-14.239999999999981</v>
      </c>
      <c r="C18" s="59">
        <v>3816.76</v>
      </c>
      <c r="D18" s="59">
        <v>9090.92</v>
      </c>
      <c r="E18" s="59">
        <v>6184.4299999999994</v>
      </c>
      <c r="F18" s="59">
        <v>1988.9299999999998</v>
      </c>
      <c r="G18" s="59">
        <v>1495.2700000000002</v>
      </c>
      <c r="H18" s="59">
        <v>1070.01</v>
      </c>
      <c r="I18" s="59">
        <v>1875.82</v>
      </c>
      <c r="J18" s="61">
        <v>987.02</v>
      </c>
      <c r="K18" s="61"/>
      <c r="L18" s="71">
        <v>1875.82</v>
      </c>
      <c r="M18" s="71">
        <f t="shared" si="0"/>
        <v>-888.8</v>
      </c>
      <c r="N18" s="42">
        <v>1070.01</v>
      </c>
      <c r="O18" s="3">
        <v>1000</v>
      </c>
      <c r="P18" s="22"/>
    </row>
    <row r="19" spans="1:17" ht="15.75" thickBot="1" x14ac:dyDescent="0.3">
      <c r="A19" s="17" t="s">
        <v>20</v>
      </c>
      <c r="B19" s="18">
        <v>210576.12000000002</v>
      </c>
      <c r="C19" s="18">
        <v>147719.49000000002</v>
      </c>
      <c r="D19" s="18">
        <v>227328.90000000002</v>
      </c>
      <c r="E19" s="18">
        <v>257910.41</v>
      </c>
      <c r="F19" s="18">
        <v>276301.26999999996</v>
      </c>
      <c r="G19" s="18">
        <v>269089.76</v>
      </c>
      <c r="H19" s="18">
        <v>221655.31</v>
      </c>
      <c r="I19" s="18">
        <v>182486.53000000003</v>
      </c>
      <c r="J19" s="62">
        <f>SUM(J5:J18)</f>
        <v>102850.90000000001</v>
      </c>
      <c r="K19" s="62"/>
      <c r="L19" s="72">
        <v>148905.42000000001</v>
      </c>
      <c r="M19" s="73">
        <f>SUM(M5:M18)</f>
        <v>-46054.520000000004</v>
      </c>
      <c r="N19" s="55">
        <v>194236.71000000002</v>
      </c>
      <c r="O19" s="2">
        <f>SUM(O5:O18)</f>
        <v>85500</v>
      </c>
      <c r="P19" s="12"/>
    </row>
    <row r="20" spans="1:17" ht="15.75" thickTop="1" x14ac:dyDescent="0.25">
      <c r="A20" s="12"/>
      <c r="B20" s="16"/>
      <c r="C20" s="16"/>
      <c r="D20" s="16"/>
      <c r="E20" s="16"/>
      <c r="F20" s="16"/>
      <c r="G20" s="16"/>
      <c r="H20" s="16"/>
      <c r="I20" s="16"/>
      <c r="J20" s="63"/>
      <c r="K20" s="63"/>
      <c r="L20" s="74"/>
      <c r="M20" s="75"/>
      <c r="N20" s="16"/>
      <c r="O20" s="1"/>
      <c r="P20" s="12"/>
    </row>
    <row r="21" spans="1:17" ht="18.75" x14ac:dyDescent="0.3">
      <c r="A21" s="14" t="s">
        <v>21</v>
      </c>
      <c r="B21" s="16"/>
      <c r="C21" s="14">
        <v>2013</v>
      </c>
      <c r="D21" s="14">
        <v>2014</v>
      </c>
      <c r="E21" s="14">
        <v>2015</v>
      </c>
      <c r="F21" s="14">
        <v>2016</v>
      </c>
      <c r="G21" s="14">
        <v>2017</v>
      </c>
      <c r="H21" s="14">
        <v>2018</v>
      </c>
      <c r="I21" s="14">
        <v>2019</v>
      </c>
      <c r="J21" s="64">
        <v>2020</v>
      </c>
      <c r="K21" s="64"/>
      <c r="L21" s="56">
        <v>2020</v>
      </c>
      <c r="M21" s="57" t="s">
        <v>5</v>
      </c>
      <c r="N21" s="45">
        <v>2019</v>
      </c>
      <c r="O21" s="5">
        <v>2021</v>
      </c>
      <c r="P21" s="12"/>
    </row>
    <row r="22" spans="1:17" x14ac:dyDescent="0.25">
      <c r="A22" s="58" t="s">
        <v>22</v>
      </c>
      <c r="B22" s="59">
        <v>0</v>
      </c>
      <c r="C22" s="59"/>
      <c r="D22" s="59"/>
      <c r="E22" s="59"/>
      <c r="F22" s="59">
        <v>4214.7</v>
      </c>
      <c r="G22" s="59">
        <v>0</v>
      </c>
      <c r="H22" s="59">
        <v>3145</v>
      </c>
      <c r="I22" s="59">
        <v>0</v>
      </c>
      <c r="J22" s="61"/>
      <c r="K22" s="61"/>
      <c r="L22" s="71">
        <v>0</v>
      </c>
      <c r="M22" s="71">
        <f>J22-L22</f>
        <v>0</v>
      </c>
      <c r="N22" s="46">
        <v>1500</v>
      </c>
      <c r="O22" s="3"/>
      <c r="P22" s="12"/>
    </row>
    <row r="23" spans="1:17" x14ac:dyDescent="0.25">
      <c r="A23" s="58" t="s">
        <v>23</v>
      </c>
      <c r="B23" s="59">
        <v>41854.29</v>
      </c>
      <c r="C23" s="59">
        <v>23723.79</v>
      </c>
      <c r="D23" s="59">
        <v>17813.560000000001</v>
      </c>
      <c r="E23" s="59">
        <v>25943.279999999999</v>
      </c>
      <c r="F23" s="59">
        <v>25150.359999999997</v>
      </c>
      <c r="G23" s="59">
        <v>19939.920000000002</v>
      </c>
      <c r="H23" s="59">
        <v>18536.260000000002</v>
      </c>
      <c r="I23" s="59">
        <v>18671.150000000001</v>
      </c>
      <c r="J23" s="61">
        <f>868.2+164</f>
        <v>1032.2</v>
      </c>
      <c r="K23" s="61"/>
      <c r="L23" s="71">
        <v>12349.15</v>
      </c>
      <c r="M23" s="71">
        <f>J23-L23</f>
        <v>-11316.949999999999</v>
      </c>
      <c r="N23" s="47">
        <v>18536.260000000002</v>
      </c>
      <c r="O23" s="3">
        <v>2000</v>
      </c>
      <c r="P23" s="12"/>
    </row>
    <row r="24" spans="1:17" x14ac:dyDescent="0.25">
      <c r="A24" s="58" t="s">
        <v>24</v>
      </c>
      <c r="B24" s="59">
        <v>32399.25</v>
      </c>
      <c r="C24" s="59">
        <v>4357.12</v>
      </c>
      <c r="D24" s="59">
        <v>25279.119999999999</v>
      </c>
      <c r="E24" s="59">
        <v>39528.79</v>
      </c>
      <c r="F24" s="59">
        <v>39688.54</v>
      </c>
      <c r="G24" s="59">
        <v>27825.200000000001</v>
      </c>
      <c r="H24" s="59">
        <v>8653.9</v>
      </c>
      <c r="I24" s="59">
        <v>31447.82</v>
      </c>
      <c r="J24" s="61">
        <f>8125+7904.1</f>
        <v>16029.1</v>
      </c>
      <c r="K24" s="61"/>
      <c r="L24" s="71">
        <v>66447.320000000007</v>
      </c>
      <c r="M24" s="71">
        <f t="shared" ref="M24:M33" si="1">J24-L24</f>
        <v>-50418.220000000008</v>
      </c>
      <c r="N24" s="47">
        <v>47000</v>
      </c>
      <c r="O24" s="3">
        <v>150000</v>
      </c>
      <c r="P24" s="12">
        <v>130000</v>
      </c>
      <c r="Q24" t="s">
        <v>60</v>
      </c>
    </row>
    <row r="25" spans="1:17" x14ac:dyDescent="0.25">
      <c r="A25" s="58" t="s">
        <v>57</v>
      </c>
      <c r="B25" s="59">
        <v>12000.779999999999</v>
      </c>
      <c r="C25" s="59">
        <v>58321.49</v>
      </c>
      <c r="D25" s="59">
        <v>160599.92000000001</v>
      </c>
      <c r="E25" s="59">
        <v>147651.76999999999</v>
      </c>
      <c r="F25" s="59">
        <v>133411</v>
      </c>
      <c r="G25" s="59">
        <v>199722.55</v>
      </c>
      <c r="H25" s="59">
        <v>62182.84</v>
      </c>
      <c r="I25" s="59">
        <v>22539.559999999998</v>
      </c>
      <c r="J25" s="61">
        <f>5800+7268+4340</f>
        <v>17408</v>
      </c>
      <c r="K25" s="61"/>
      <c r="L25" s="71">
        <v>30000</v>
      </c>
      <c r="M25" s="71">
        <f t="shared" si="1"/>
        <v>-12592</v>
      </c>
      <c r="N25" s="47">
        <v>30000</v>
      </c>
      <c r="O25" s="3">
        <v>20000</v>
      </c>
      <c r="P25" s="12"/>
    </row>
    <row r="26" spans="1:17" x14ac:dyDescent="0.25">
      <c r="A26" s="58" t="s">
        <v>25</v>
      </c>
      <c r="B26" s="59"/>
      <c r="C26" s="59"/>
      <c r="D26" s="59"/>
      <c r="E26" s="59">
        <v>7000</v>
      </c>
      <c r="F26" s="59">
        <v>10000</v>
      </c>
      <c r="G26" s="59">
        <v>12000</v>
      </c>
      <c r="H26" s="59">
        <v>10500</v>
      </c>
      <c r="I26" s="59">
        <v>13548.87</v>
      </c>
      <c r="J26" s="61">
        <v>15500</v>
      </c>
      <c r="K26" s="61"/>
      <c r="L26" s="71">
        <v>13548.87</v>
      </c>
      <c r="M26" s="71">
        <f t="shared" si="1"/>
        <v>1951.1299999999992</v>
      </c>
      <c r="N26" s="47">
        <v>12000</v>
      </c>
      <c r="O26" s="3"/>
      <c r="P26" s="12"/>
    </row>
    <row r="27" spans="1:17" x14ac:dyDescent="0.25">
      <c r="A27" s="58" t="s">
        <v>26</v>
      </c>
      <c r="B27" s="59">
        <v>1328</v>
      </c>
      <c r="C27" s="59"/>
      <c r="D27" s="59">
        <v>5173</v>
      </c>
      <c r="E27" s="59">
        <v>6704.76</v>
      </c>
      <c r="F27" s="59">
        <v>7166.2000000000007</v>
      </c>
      <c r="G27" s="59">
        <v>3212.6</v>
      </c>
      <c r="H27" s="59">
        <v>2988.1</v>
      </c>
      <c r="I27" s="59">
        <v>3565.5</v>
      </c>
      <c r="J27" s="61">
        <v>0</v>
      </c>
      <c r="K27" s="61"/>
      <c r="L27" s="71">
        <v>3565.5</v>
      </c>
      <c r="M27" s="71">
        <f t="shared" si="1"/>
        <v>-3565.5</v>
      </c>
      <c r="N27" s="47">
        <v>2988.1</v>
      </c>
      <c r="O27" s="3">
        <v>3500</v>
      </c>
      <c r="P27" s="12"/>
    </row>
    <row r="28" spans="1:17" x14ac:dyDescent="0.25">
      <c r="A28" s="58" t="s">
        <v>27</v>
      </c>
      <c r="B28" s="59"/>
      <c r="C28" s="59"/>
      <c r="D28" s="59"/>
      <c r="E28" s="59">
        <v>43435</v>
      </c>
      <c r="F28" s="59">
        <v>47304.5</v>
      </c>
      <c r="G28" s="59">
        <v>49245.75</v>
      </c>
      <c r="H28" s="59">
        <v>43356.75</v>
      </c>
      <c r="I28" s="59">
        <v>41447.189999999995</v>
      </c>
      <c r="J28" s="61">
        <v>0</v>
      </c>
      <c r="K28" s="61"/>
      <c r="L28" s="71">
        <v>0</v>
      </c>
      <c r="M28" s="71">
        <f t="shared" si="1"/>
        <v>0</v>
      </c>
      <c r="N28" s="47">
        <v>45000</v>
      </c>
      <c r="O28" s="3"/>
      <c r="P28" s="12"/>
    </row>
    <row r="29" spans="1:17" x14ac:dyDescent="0.25">
      <c r="A29" s="58" t="s">
        <v>28</v>
      </c>
      <c r="B29" s="59">
        <v>16300</v>
      </c>
      <c r="C29" s="59">
        <v>8471</v>
      </c>
      <c r="D29" s="59">
        <v>884</v>
      </c>
      <c r="E29" s="59">
        <v>19535</v>
      </c>
      <c r="F29" s="59">
        <v>13362</v>
      </c>
      <c r="G29" s="59">
        <v>26844.3</v>
      </c>
      <c r="H29" s="59">
        <v>8781.2099999999991</v>
      </c>
      <c r="I29" s="59">
        <v>1054.75</v>
      </c>
      <c r="J29" s="61">
        <f>18345.8+996</f>
        <v>19341.8</v>
      </c>
      <c r="K29" s="61"/>
      <c r="L29" s="71">
        <v>4054.75</v>
      </c>
      <c r="M29" s="71">
        <f t="shared" si="1"/>
        <v>15287.05</v>
      </c>
      <c r="N29" s="47">
        <v>3000</v>
      </c>
      <c r="O29" s="3">
        <v>10000</v>
      </c>
      <c r="P29" s="12"/>
    </row>
    <row r="30" spans="1:17" x14ac:dyDescent="0.25">
      <c r="A30" s="58" t="s">
        <v>29</v>
      </c>
      <c r="B30" s="59">
        <v>2677.75</v>
      </c>
      <c r="C30" s="59">
        <v>3407.2799999999997</v>
      </c>
      <c r="D30" s="59">
        <v>15940</v>
      </c>
      <c r="E30" s="59">
        <v>12265.81</v>
      </c>
      <c r="F30" s="59">
        <v>4935.1766666666663</v>
      </c>
      <c r="G30" s="59">
        <v>6604.1500000000005</v>
      </c>
      <c r="H30" s="59">
        <v>17559.580000000002</v>
      </c>
      <c r="I30" s="59">
        <v>14195.63</v>
      </c>
      <c r="J30" s="61">
        <f>5835+1600+188.82+2400</f>
        <v>10023.82</v>
      </c>
      <c r="K30" s="61"/>
      <c r="L30" s="71">
        <v>11645.1</v>
      </c>
      <c r="M30" s="71">
        <f t="shared" si="1"/>
        <v>-1621.2800000000007</v>
      </c>
      <c r="N30" s="47">
        <v>8369.86</v>
      </c>
      <c r="O30" s="3">
        <v>10000</v>
      </c>
      <c r="P30" s="12"/>
    </row>
    <row r="31" spans="1:17" x14ac:dyDescent="0.25">
      <c r="A31" s="58" t="s">
        <v>30</v>
      </c>
      <c r="B31" s="59"/>
      <c r="C31" s="59">
        <v>6000</v>
      </c>
      <c r="D31" s="59">
        <v>6000</v>
      </c>
      <c r="E31" s="59">
        <v>6300</v>
      </c>
      <c r="F31" s="59">
        <v>6000</v>
      </c>
      <c r="G31" s="59">
        <v>6500</v>
      </c>
      <c r="H31" s="59">
        <v>19664</v>
      </c>
      <c r="I31" s="59">
        <v>7063</v>
      </c>
      <c r="J31" s="61">
        <v>8555.27</v>
      </c>
      <c r="K31" s="61"/>
      <c r="L31" s="71">
        <v>7063</v>
      </c>
      <c r="M31" s="71">
        <f t="shared" si="1"/>
        <v>1492.2700000000004</v>
      </c>
      <c r="N31" s="47">
        <v>5664</v>
      </c>
      <c r="O31" s="3">
        <v>9000</v>
      </c>
      <c r="P31" s="12"/>
    </row>
    <row r="32" spans="1:17" x14ac:dyDescent="0.25">
      <c r="A32" s="58" t="s">
        <v>31</v>
      </c>
      <c r="B32" s="59"/>
      <c r="C32" s="59"/>
      <c r="D32" s="59"/>
      <c r="E32" s="59"/>
      <c r="F32" s="59"/>
      <c r="G32" s="59">
        <v>10000</v>
      </c>
      <c r="H32" s="59">
        <v>0</v>
      </c>
      <c r="I32" s="59">
        <v>0</v>
      </c>
      <c r="J32" s="61"/>
      <c r="K32" s="61"/>
      <c r="L32" s="71">
        <v>0</v>
      </c>
      <c r="M32" s="71">
        <f t="shared" si="1"/>
        <v>0</v>
      </c>
      <c r="N32" s="47">
        <v>0</v>
      </c>
      <c r="O32" s="3"/>
      <c r="P32" s="12"/>
    </row>
    <row r="33" spans="1:20" x14ac:dyDescent="0.25">
      <c r="A33" s="58" t="s">
        <v>32</v>
      </c>
      <c r="B33" s="59">
        <v>6000</v>
      </c>
      <c r="C33" s="59">
        <v>8500</v>
      </c>
      <c r="D33" s="59">
        <v>2000</v>
      </c>
      <c r="E33" s="59">
        <v>10250</v>
      </c>
      <c r="F33" s="59">
        <v>5750</v>
      </c>
      <c r="G33" s="59">
        <v>3250</v>
      </c>
      <c r="H33" s="59">
        <v>4250</v>
      </c>
      <c r="I33" s="59">
        <v>4250</v>
      </c>
      <c r="J33" s="61">
        <v>9000</v>
      </c>
      <c r="K33" s="61"/>
      <c r="L33" s="71">
        <v>4250</v>
      </c>
      <c r="M33" s="71">
        <f t="shared" si="1"/>
        <v>4750</v>
      </c>
      <c r="N33" s="47">
        <v>4250</v>
      </c>
      <c r="O33" s="3">
        <v>9000</v>
      </c>
      <c r="P33" s="12"/>
      <c r="Q33" s="12"/>
      <c r="R33" s="12"/>
      <c r="S33" s="12"/>
      <c r="T33" s="12"/>
    </row>
    <row r="34" spans="1:20" ht="15.75" thickBot="1" x14ac:dyDescent="0.3">
      <c r="A34" s="19" t="s">
        <v>33</v>
      </c>
      <c r="B34" s="20">
        <v>114446.57</v>
      </c>
      <c r="C34" s="20">
        <v>112780.68</v>
      </c>
      <c r="D34" s="20">
        <v>233689.60000000001</v>
      </c>
      <c r="E34" s="20">
        <v>318614.40999999997</v>
      </c>
      <c r="F34" s="20">
        <v>296982.47666666668</v>
      </c>
      <c r="G34" s="20">
        <v>365144.47</v>
      </c>
      <c r="H34" s="20">
        <v>199617.64</v>
      </c>
      <c r="I34" s="20">
        <v>157783.47</v>
      </c>
      <c r="J34" s="65">
        <f>SUM(J22:J33)</f>
        <v>96890.190000000017</v>
      </c>
      <c r="K34" s="65"/>
      <c r="L34" s="76">
        <v>152923.69</v>
      </c>
      <c r="M34" s="76">
        <f>SUM(M22:M33)</f>
        <v>-56033.5</v>
      </c>
      <c r="N34" s="44">
        <v>178308.22000000003</v>
      </c>
      <c r="O34" s="2">
        <f>SUM(O23:O33)</f>
        <v>213500</v>
      </c>
      <c r="P34" s="12"/>
      <c r="Q34" s="12"/>
      <c r="R34" s="12"/>
      <c r="S34" s="12"/>
      <c r="T34" s="12"/>
    </row>
    <row r="35" spans="1:20" ht="15.75" thickTop="1" x14ac:dyDescent="0.25">
      <c r="A35" s="12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77"/>
      <c r="M35" s="78">
        <v>0</v>
      </c>
      <c r="N35" s="46"/>
      <c r="P35" s="12"/>
      <c r="Q35" s="12"/>
      <c r="R35" s="12"/>
      <c r="S35" s="12"/>
      <c r="T35" s="12"/>
    </row>
    <row r="36" spans="1:20" ht="16.5" thickBot="1" x14ac:dyDescent="0.3">
      <c r="A36" s="17" t="s">
        <v>34</v>
      </c>
      <c r="B36" s="18">
        <v>96129.550000000017</v>
      </c>
      <c r="C36" s="18">
        <v>34938.810000000027</v>
      </c>
      <c r="D36" s="18">
        <v>-6360.6999999999825</v>
      </c>
      <c r="E36" s="18">
        <v>-60703.999999999971</v>
      </c>
      <c r="F36" s="18">
        <v>-20681.206666666723</v>
      </c>
      <c r="G36" s="18">
        <v>-96054.709999999963</v>
      </c>
      <c r="H36" s="18">
        <v>22037.669999999984</v>
      </c>
      <c r="I36" s="18">
        <v>24703.060000000027</v>
      </c>
      <c r="J36" s="18">
        <f>J19-J34</f>
        <v>5960.7099999999919</v>
      </c>
      <c r="K36" s="18"/>
      <c r="L36" s="79">
        <v>-4018.2699999999895</v>
      </c>
      <c r="M36" s="79">
        <f>M19-M34</f>
        <v>9978.9799999999959</v>
      </c>
      <c r="N36" s="37">
        <v>15928.489999999991</v>
      </c>
      <c r="O36" s="10">
        <f>O19-O34</f>
        <v>-128000</v>
      </c>
      <c r="P36" s="14"/>
      <c r="Q36" s="14"/>
      <c r="R36" s="14"/>
      <c r="S36" s="70"/>
      <c r="T36" s="14"/>
    </row>
    <row r="37" spans="1:20" ht="15.75" thickTop="1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L37" s="12"/>
      <c r="M37" s="12"/>
      <c r="N37" s="12"/>
      <c r="P37" s="12"/>
      <c r="Q37" s="12"/>
      <c r="R37" s="12"/>
      <c r="S37" s="12"/>
      <c r="T37" s="12"/>
    </row>
    <row r="38" spans="1:20" x14ac:dyDescent="0.25">
      <c r="A38" s="26" t="s">
        <v>35</v>
      </c>
      <c r="B38" s="26"/>
      <c r="C38" s="26"/>
      <c r="D38" s="26"/>
      <c r="E38" s="26"/>
      <c r="F38" s="26"/>
      <c r="G38" s="26"/>
      <c r="H38" s="26"/>
      <c r="I38" s="51"/>
      <c r="J38" s="28"/>
      <c r="K38" s="28"/>
      <c r="L38" s="12"/>
      <c r="M38" s="12"/>
      <c r="N38" s="27"/>
      <c r="P38" s="12"/>
      <c r="Q38" s="12"/>
      <c r="R38" s="12"/>
      <c r="S38" s="12"/>
      <c r="T38" s="12"/>
    </row>
    <row r="39" spans="1:20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L39" s="12"/>
      <c r="M39" s="12"/>
      <c r="N39" s="12"/>
      <c r="P39" s="12"/>
      <c r="Q39" s="12"/>
      <c r="R39" s="12"/>
      <c r="S39" s="12"/>
      <c r="T39" s="12"/>
    </row>
    <row r="40" spans="1:20" x14ac:dyDescent="0.25">
      <c r="A40" s="12" t="s">
        <v>36</v>
      </c>
      <c r="B40" s="12"/>
      <c r="C40" s="12"/>
      <c r="D40" s="12"/>
      <c r="E40" s="12"/>
      <c r="F40" s="12"/>
      <c r="G40" s="12"/>
      <c r="H40" s="12"/>
      <c r="I40" s="12"/>
      <c r="J40" s="12"/>
      <c r="L40" s="12"/>
      <c r="M40" s="12"/>
      <c r="N40" s="12"/>
      <c r="P40" s="12"/>
      <c r="Q40" s="12"/>
      <c r="R40" s="12"/>
      <c r="S40" s="12"/>
      <c r="T40" s="12"/>
    </row>
    <row r="41" spans="1:20" x14ac:dyDescent="0.25">
      <c r="A41" s="12" t="s">
        <v>37</v>
      </c>
      <c r="B41" s="16">
        <v>2529</v>
      </c>
      <c r="C41" s="16">
        <v>602369.42000000004</v>
      </c>
      <c r="D41" s="16">
        <v>514926.96000000008</v>
      </c>
      <c r="E41" s="16">
        <v>466357.61</v>
      </c>
      <c r="F41" s="16">
        <v>520397.4200000001</v>
      </c>
      <c r="G41" s="16">
        <v>276063</v>
      </c>
      <c r="H41" s="16">
        <v>377101.38999999996</v>
      </c>
      <c r="I41" s="50">
        <v>421966.89</v>
      </c>
      <c r="J41" s="16">
        <f>154191.3+245222.86</f>
        <v>399414.16</v>
      </c>
      <c r="K41" s="16"/>
      <c r="L41" s="12"/>
      <c r="M41" s="12"/>
      <c r="N41" s="47"/>
      <c r="P41" s="12"/>
      <c r="Q41" s="12"/>
      <c r="R41" s="12"/>
      <c r="S41" s="12"/>
      <c r="T41" s="12"/>
    </row>
    <row r="42" spans="1:20" x14ac:dyDescent="0.25">
      <c r="A42" s="29" t="s">
        <v>38</v>
      </c>
      <c r="B42" s="33"/>
      <c r="C42" s="33">
        <v>3422.74</v>
      </c>
      <c r="D42" s="33">
        <v>30500</v>
      </c>
      <c r="E42" s="33">
        <v>25288</v>
      </c>
      <c r="F42" s="33">
        <v>30479.333333333328</v>
      </c>
      <c r="G42" s="33">
        <v>15603</v>
      </c>
      <c r="H42" s="33">
        <v>27278</v>
      </c>
      <c r="I42" s="49">
        <v>3594</v>
      </c>
      <c r="J42" s="33">
        <v>450</v>
      </c>
      <c r="K42" s="33"/>
      <c r="L42" s="29"/>
      <c r="M42" s="29"/>
      <c r="N42" s="42"/>
      <c r="P42" s="12"/>
      <c r="Q42" s="12"/>
      <c r="R42" s="12"/>
      <c r="S42" s="12"/>
      <c r="T42" s="12"/>
    </row>
    <row r="43" spans="1:20" x14ac:dyDescent="0.25">
      <c r="A43" s="34" t="s">
        <v>39</v>
      </c>
      <c r="B43" s="35">
        <v>0</v>
      </c>
      <c r="C43" s="35">
        <v>-133465.03</v>
      </c>
      <c r="D43" s="35">
        <v>-79461</v>
      </c>
      <c r="E43" s="35">
        <v>-86383.65</v>
      </c>
      <c r="F43" s="35">
        <v>-162196</v>
      </c>
      <c r="G43" s="35">
        <v>-499</v>
      </c>
      <c r="H43" s="35">
        <v>-89715.68</v>
      </c>
      <c r="I43" s="52">
        <v>-86194.12</v>
      </c>
      <c r="J43" s="35">
        <v>-54536.68</v>
      </c>
      <c r="K43" s="35"/>
      <c r="L43" s="34"/>
      <c r="M43" s="34"/>
      <c r="N43" s="48"/>
      <c r="O43" s="9"/>
      <c r="P43" s="23"/>
      <c r="Q43" s="23"/>
      <c r="R43" s="23"/>
      <c r="S43" s="23"/>
      <c r="T43" s="23"/>
    </row>
    <row r="44" spans="1:20" x14ac:dyDescent="0.25">
      <c r="A44" s="14" t="s">
        <v>40</v>
      </c>
      <c r="B44" s="24">
        <v>314663.71000000002</v>
      </c>
      <c r="C44" s="24">
        <v>472326.66000000003</v>
      </c>
      <c r="D44" s="24">
        <v>465965.96000000008</v>
      </c>
      <c r="E44" s="24">
        <v>405261.96000000008</v>
      </c>
      <c r="F44" s="24">
        <v>388681</v>
      </c>
      <c r="G44" s="24">
        <v>292626.03999999998</v>
      </c>
      <c r="H44" s="24">
        <v>314663.70999999996</v>
      </c>
      <c r="I44" s="47">
        <v>339366.77</v>
      </c>
      <c r="J44" s="24">
        <f>SUM(J41:J43)</f>
        <v>345327.48</v>
      </c>
      <c r="K44" s="24"/>
      <c r="L44" s="36"/>
      <c r="M44" s="24"/>
      <c r="N44" s="47"/>
      <c r="O44" s="8">
        <v>335348.5</v>
      </c>
      <c r="P44" s="14"/>
      <c r="Q44" s="14"/>
      <c r="R44" s="14"/>
      <c r="S44" s="14"/>
      <c r="T44" s="14"/>
    </row>
    <row r="45" spans="1:20" x14ac:dyDescent="0.25">
      <c r="A45" s="12"/>
      <c r="B45" s="12"/>
      <c r="C45" s="12"/>
      <c r="D45" s="22">
        <v>0</v>
      </c>
      <c r="E45" s="22">
        <v>0</v>
      </c>
      <c r="F45" s="53">
        <v>-0.24666666658595204</v>
      </c>
      <c r="G45" s="22"/>
      <c r="H45" s="22"/>
      <c r="I45" s="53">
        <v>0</v>
      </c>
      <c r="J45" s="22"/>
      <c r="K45" s="22"/>
      <c r="L45" s="12"/>
      <c r="M45" s="12"/>
      <c r="N45" s="22"/>
      <c r="P45" s="12"/>
      <c r="Q45" s="12"/>
      <c r="R45" s="12"/>
      <c r="S45" s="12"/>
      <c r="T45" s="12"/>
    </row>
    <row r="46" spans="1:20" x14ac:dyDescent="0.25">
      <c r="A46" s="13" t="s">
        <v>41</v>
      </c>
      <c r="B46" s="15">
        <v>42415</v>
      </c>
      <c r="C46" s="12"/>
      <c r="D46" s="12"/>
      <c r="E46" s="81">
        <v>44293</v>
      </c>
      <c r="F46" s="82"/>
      <c r="G46" s="15">
        <v>44293</v>
      </c>
      <c r="H46" s="12"/>
      <c r="I46" s="53"/>
      <c r="J46" s="12"/>
      <c r="L46" s="12"/>
      <c r="M46" s="12"/>
      <c r="N46" s="22"/>
      <c r="P46" s="12"/>
      <c r="Q46" s="12"/>
      <c r="R46" s="12"/>
      <c r="S46" s="12"/>
      <c r="T46" s="12"/>
    </row>
    <row r="47" spans="1:20" x14ac:dyDescent="0.25">
      <c r="A47" s="12"/>
      <c r="B47" s="12"/>
      <c r="C47" s="12"/>
      <c r="D47" s="12"/>
      <c r="E47" s="12"/>
      <c r="F47" s="12"/>
      <c r="G47" s="12"/>
      <c r="H47" s="12"/>
      <c r="I47" s="53"/>
      <c r="J47" s="12"/>
      <c r="L47" s="12"/>
      <c r="M47" s="12"/>
      <c r="N47" s="22"/>
      <c r="P47" s="12"/>
      <c r="Q47" s="12"/>
      <c r="R47" s="12"/>
      <c r="S47" s="12"/>
      <c r="T47" s="12"/>
    </row>
    <row r="48" spans="1:20" x14ac:dyDescent="0.25">
      <c r="A48" s="12"/>
      <c r="B48" s="12"/>
      <c r="C48" s="12"/>
      <c r="D48" s="12"/>
      <c r="E48" s="12"/>
      <c r="F48" s="12"/>
      <c r="G48" s="12"/>
      <c r="H48" s="12"/>
      <c r="I48" s="54"/>
      <c r="J48" s="12"/>
      <c r="L48" s="12"/>
      <c r="M48" s="12"/>
      <c r="N48" s="25"/>
      <c r="P48" s="12"/>
      <c r="Q48" s="12"/>
      <c r="R48" s="12"/>
      <c r="S48" s="12"/>
      <c r="T48" s="12"/>
    </row>
    <row r="49" spans="1:16" x14ac:dyDescent="0.25">
      <c r="A49" s="67" t="s">
        <v>42</v>
      </c>
      <c r="B49" s="39"/>
      <c r="C49" s="39"/>
      <c r="D49" s="12"/>
      <c r="E49" s="66"/>
      <c r="F49" s="66" t="s">
        <v>43</v>
      </c>
      <c r="G49" s="66"/>
      <c r="H49" s="66"/>
      <c r="I49" s="66" t="s">
        <v>44</v>
      </c>
      <c r="J49" s="66"/>
      <c r="K49" s="66"/>
      <c r="L49" s="66"/>
      <c r="M49" s="66"/>
      <c r="N49" s="66"/>
      <c r="O49" s="6" t="s">
        <v>45</v>
      </c>
      <c r="P49" s="38"/>
    </row>
    <row r="50" spans="1:16" x14ac:dyDescent="0.25">
      <c r="A50" s="67" t="s">
        <v>46</v>
      </c>
      <c r="B50" s="39"/>
      <c r="C50" s="39"/>
      <c r="D50" s="12"/>
      <c r="E50" s="66"/>
      <c r="F50" s="66" t="s">
        <v>47</v>
      </c>
      <c r="G50" s="66"/>
      <c r="H50" s="66"/>
      <c r="I50" s="66" t="s">
        <v>48</v>
      </c>
      <c r="J50" s="66"/>
      <c r="K50" s="66"/>
      <c r="L50" s="66"/>
      <c r="M50" s="66"/>
      <c r="N50" s="66"/>
      <c r="O50" s="6" t="s">
        <v>47</v>
      </c>
      <c r="P50" s="38"/>
    </row>
    <row r="51" spans="1:16" x14ac:dyDescent="0.25">
      <c r="A51" s="68"/>
      <c r="B51" s="12"/>
      <c r="C51" s="12"/>
      <c r="D51" s="12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"/>
      <c r="P51" s="38"/>
    </row>
    <row r="52" spans="1:16" x14ac:dyDescent="0.25">
      <c r="A52" s="68"/>
      <c r="B52" s="12"/>
      <c r="C52" s="12"/>
      <c r="D52" s="12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"/>
      <c r="P52" s="38"/>
    </row>
    <row r="53" spans="1:16" x14ac:dyDescent="0.25">
      <c r="A53" s="68"/>
      <c r="B53" s="12"/>
      <c r="C53" s="12"/>
      <c r="D53" s="12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"/>
      <c r="P53" s="38"/>
    </row>
    <row r="54" spans="1:16" x14ac:dyDescent="0.25">
      <c r="A54" s="67" t="s">
        <v>49</v>
      </c>
      <c r="B54" s="39"/>
      <c r="C54" s="39"/>
      <c r="D54" s="39" t="s">
        <v>50</v>
      </c>
      <c r="E54" s="66"/>
      <c r="F54" s="66" t="s">
        <v>51</v>
      </c>
      <c r="G54" s="66"/>
      <c r="H54" s="66"/>
      <c r="I54" s="66" t="s">
        <v>52</v>
      </c>
      <c r="J54" s="66"/>
      <c r="K54" s="66"/>
      <c r="L54" s="66"/>
      <c r="M54" s="66"/>
      <c r="N54" s="66"/>
      <c r="O54" s="6" t="s">
        <v>53</v>
      </c>
      <c r="P54" s="38"/>
    </row>
    <row r="55" spans="1:16" x14ac:dyDescent="0.25">
      <c r="A55" s="67" t="s">
        <v>54</v>
      </c>
      <c r="B55" s="39"/>
      <c r="C55" s="39"/>
      <c r="D55" s="39" t="s">
        <v>48</v>
      </c>
      <c r="E55" s="66"/>
      <c r="F55" s="67" t="s">
        <v>48</v>
      </c>
      <c r="G55" s="66"/>
      <c r="H55" s="66"/>
      <c r="I55" s="66" t="s">
        <v>55</v>
      </c>
      <c r="J55" s="66"/>
      <c r="K55" s="66"/>
      <c r="L55" s="66"/>
      <c r="M55" s="66"/>
      <c r="N55" s="66"/>
      <c r="O55" s="6" t="s">
        <v>48</v>
      </c>
      <c r="P55" s="38"/>
    </row>
    <row r="56" spans="1:16" x14ac:dyDescent="0.25">
      <c r="A56" s="12"/>
      <c r="B56" s="12"/>
      <c r="C56" s="12"/>
      <c r="D56" s="12"/>
      <c r="E56" s="12"/>
      <c r="F56" s="38"/>
      <c r="G56" s="38"/>
      <c r="H56" s="38"/>
      <c r="I56" s="38"/>
      <c r="J56" s="38"/>
      <c r="K56" s="38"/>
      <c r="L56" s="38"/>
      <c r="M56" s="38"/>
      <c r="N56" s="38"/>
      <c r="O56" s="11"/>
      <c r="P56" s="38"/>
    </row>
  </sheetData>
  <mergeCells count="4">
    <mergeCell ref="C3:I3"/>
    <mergeCell ref="E46:F46"/>
    <mergeCell ref="L3:M3"/>
    <mergeCell ref="A1:I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Azets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Silje Nordland</dc:creator>
  <cp:lastModifiedBy>Ole Petter Nordahl</cp:lastModifiedBy>
  <cp:lastPrinted>2021-04-07T19:18:54Z</cp:lastPrinted>
  <dcterms:created xsi:type="dcterms:W3CDTF">2021-04-07T19:18:16Z</dcterms:created>
  <dcterms:modified xsi:type="dcterms:W3CDTF">2021-04-29T10:51:23Z</dcterms:modified>
</cp:coreProperties>
</file>